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contr\Downloads\"/>
    </mc:Choice>
  </mc:AlternateContent>
  <xr:revisionPtr revIDLastSave="0" documentId="8_{377EA928-428D-4175-A611-8C7910BB569B}" xr6:coauthVersionLast="47" xr6:coauthVersionMax="47" xr10:uidLastSave="{00000000-0000-0000-0000-000000000000}"/>
  <bookViews>
    <workbookView xWindow="-110" yWindow="-110" windowWidth="19420" windowHeight="10300" xr2:uid="{00000000-000D-0000-FFFF-FFFF00000000}"/>
  </bookViews>
  <sheets>
    <sheet name="Hoja 1" sheetId="1" r:id="rId1"/>
  </sheets>
  <definedNames>
    <definedName name="_xlnm._FilterDatabase" localSheetId="0" hidden="1">'Hoja 1'!$A$2:$O$2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8" i="1" l="1"/>
  <c r="B17" i="1"/>
  <c r="B16" i="1"/>
  <c r="B15" i="1"/>
  <c r="B14" i="1"/>
  <c r="B13" i="1"/>
  <c r="B12" i="1"/>
  <c r="B11" i="1"/>
  <c r="B10" i="1"/>
  <c r="B9" i="1"/>
  <c r="B8" i="1"/>
  <c r="B7" i="1"/>
  <c r="B6" i="1"/>
  <c r="B5" i="1"/>
  <c r="B4" i="1"/>
  <c r="B3" i="1"/>
</calcChain>
</file>

<file path=xl/sharedStrings.xml><?xml version="1.0" encoding="utf-8"?>
<sst xmlns="http://schemas.openxmlformats.org/spreadsheetml/2006/main" count="207" uniqueCount="100">
  <si>
    <t>Organismo</t>
  </si>
  <si>
    <t>Expte+PLACSP</t>
  </si>
  <si>
    <t>Lote</t>
  </si>
  <si>
    <t>Objeto</t>
  </si>
  <si>
    <t>Proced.</t>
  </si>
  <si>
    <t>Tipología</t>
  </si>
  <si>
    <t>Ejecución</t>
  </si>
  <si>
    <t>Resultado</t>
  </si>
  <si>
    <t>PBL</t>
  </si>
  <si>
    <t>F.Acuerdo</t>
  </si>
  <si>
    <t>Imp.Adjudica</t>
  </si>
  <si>
    <t>Adjudicatario</t>
  </si>
  <si>
    <t>NIF</t>
  </si>
  <si>
    <t>PYME</t>
  </si>
  <si>
    <t>Denominación Lote</t>
  </si>
  <si>
    <t>Alcaldía del Ayuntamiento de Villaviciosa de Odón</t>
  </si>
  <si>
    <t>1</t>
  </si>
  <si>
    <t>Prestación, ejecución y desarrollo de las actividades extraescolares de tardes de septiembre y junio y actividades de octubre a mayo, así como Campamentos urbanos de Navidad, Semana Santa y Verano en inglés (fuera del horario lectivo)</t>
  </si>
  <si>
    <t>Abierto</t>
  </si>
  <si>
    <t>Servicios</t>
  </si>
  <si>
    <t>2 AÑOS</t>
  </si>
  <si>
    <t>Formalizado</t>
  </si>
  <si>
    <t>23 oct 2024</t>
  </si>
  <si>
    <t>C.E.F WASHI S.L</t>
  </si>
  <si>
    <t>B-79418471</t>
  </si>
  <si>
    <t>Actividades extraescolares de octubre a mayo y tardes de septiembre y junio de los cursos 2024-2025 y 2025-2026</t>
  </si>
  <si>
    <t>E</t>
  </si>
  <si>
    <t>El establecimiento de las condiciones técnicas mínimas, así como la determinación de los requisitos por los que se debe de regular la actuación como matador de toros de DAVID FANDILA MARÍN “EL FANDI” que irá acompañado de su correspondiente y reglamentaria cuadrilla de picadores, banderilleros y mozo de espadas para lidia y muerte de DOS reses</t>
  </si>
  <si>
    <t>Negociado sin publicidad</t>
  </si>
  <si>
    <t>Privado</t>
  </si>
  <si>
    <t>1 DÍA</t>
  </si>
  <si>
    <t>20 sept 2024</t>
  </si>
  <si>
    <t>David Fandila Marin</t>
  </si>
  <si>
    <t>74687906Y</t>
  </si>
  <si>
    <t>No PYME</t>
  </si>
  <si>
    <t>Sin lotes</t>
  </si>
  <si>
    <t>Contrato mixto Suministro-Servicios Arrendamiento e instalación de iluminación ornamental y otros materiales eléctricos para los festejos programados de las fiestas Patronales de 2024 de Villaviciosa de Odón</t>
  </si>
  <si>
    <t>Abierto simplificado</t>
  </si>
  <si>
    <t>Suministros</t>
  </si>
  <si>
    <t>Sin valor</t>
  </si>
  <si>
    <t>17 sept 2024</t>
  </si>
  <si>
    <t>ELECNOR SERVICIOS Y PROYECTOS S.A.U.</t>
  </si>
  <si>
    <t>A79486833</t>
  </si>
  <si>
    <t>Contrato mixto del servicio-suministro para la organización de actividades lúdicas infantiles en las Fiestas Patronales 2024.</t>
  </si>
  <si>
    <t>PRODUCCIONES ARTÍSTICAS RIOS S.L.</t>
  </si>
  <si>
    <t>B81378770</t>
  </si>
  <si>
    <t>Contratación de actuación musical del artista ABRAHAM MATEO durante las fiestas patronales de 2024 de VILLAVICIOSA DE ODÓN, a celebrar el 20 de septiembre de 2024</t>
  </si>
  <si>
    <t>POLAR NIGHTS</t>
  </si>
  <si>
    <t>B25788373</t>
  </si>
  <si>
    <t>Contratación del servicio de gestión y realización de los fuegos artificiales consistentes en el espectáculo pirotécnico exclusivo “SOLLUNA” durante las fiestas patronales de 2024</t>
  </si>
  <si>
    <t>11 sept 2024</t>
  </si>
  <si>
    <t>Hermanos Caballer Pirotécnicos S.L.</t>
  </si>
  <si>
    <t>B97128458</t>
  </si>
  <si>
    <t>3</t>
  </si>
  <si>
    <t>El objeto del contrato es el suministro de vehículos mediante arrendamiento (RENTING) destinados a varios servicios del Ayuntamiento de Villaviciosa de Odón.</t>
  </si>
  <si>
    <t>48 MESES</t>
  </si>
  <si>
    <t>24 jul 2024</t>
  </si>
  <si>
    <t>Alphabet España Fleet Management, S.A.</t>
  </si>
  <si>
    <t>A91001438</t>
  </si>
  <si>
    <t>Suministro mediante arrendamiento (RENTING) de 5 Vehículos para los Servicios Generales (4) y Servicios Técnicos (1) de
Villaviciosa de Odón</t>
  </si>
  <si>
    <t>BANCO SANTANDER</t>
  </si>
  <si>
    <t>A39000013</t>
  </si>
  <si>
    <t>Contrato de suministro de arrendamiento de vehículos de policía (RENTING) de 11 Vehículos patrulla SUV 4x4 para la Policía de Villaviciosa de Odón</t>
  </si>
  <si>
    <t>4</t>
  </si>
  <si>
    <t>ANDACAR 2000, S.A.</t>
  </si>
  <si>
    <t>A12363529</t>
  </si>
  <si>
    <t>Suministro mediante arrendamiento (RENTING) de 1 Vehículo SUV para Mantenimiento de la Ciudad</t>
  </si>
  <si>
    <t>2</t>
  </si>
  <si>
    <t>Un (1) furgón de Policía de Atestados, rotulado en modo alta visibilidad</t>
  </si>
  <si>
    <t>Servicio de mantenimiento y soporte microinformático.</t>
  </si>
  <si>
    <t>4 AÑOS</t>
  </si>
  <si>
    <t>26 jun 2024</t>
  </si>
  <si>
    <t>QUALITY TECHNOLOGY SOLUTIONS ALPE S.L.U</t>
  </si>
  <si>
    <t>B91797613</t>
  </si>
  <si>
    <t>Servicio de Redacción de Proyecto de Ejecución y Estudio de Seguridad y Salud para las obras de adecuación, reparación y sustitución del césped artificial de varios campos de fútbol en las instalaciones deportivas municipales ubicadas en la c/ Alexander Graham Bell s/n de Villaviciosa de Odón.</t>
  </si>
  <si>
    <t>1 MES</t>
  </si>
  <si>
    <t>22 may 2024</t>
  </si>
  <si>
    <t>UTECH SOLUTIONS S.L.</t>
  </si>
  <si>
    <t>B40535841</t>
  </si>
  <si>
    <t>Pleno del Ayuntamiento de Villaviciosa de Odón</t>
  </si>
  <si>
    <t xml:space="preserve">El objeto del contrato es la concesión de una operación de crédito a largo plazo por importe 8821750,00 euros con destino a la financiación parcial del Anexo de Inversiones del Presupuesto 2024.
</t>
  </si>
  <si>
    <t>9 AÑOS</t>
  </si>
  <si>
    <t>29 abr 2024</t>
  </si>
  <si>
    <t>EUROCAJA RURAL SOCIEDAD COOPERATIVA DE CREDITO</t>
  </si>
  <si>
    <t>F45003993</t>
  </si>
  <si>
    <t>Contrato Basado en el Acuerdo Marco para el suministro de electricidad en alta y baja tensión por la Central de Contratación de la FEMP.</t>
  </si>
  <si>
    <t>Contrato basado AM</t>
  </si>
  <si>
    <t>1 AÑO</t>
  </si>
  <si>
    <t>Adjudicado</t>
  </si>
  <si>
    <t>7 feb 2024</t>
  </si>
  <si>
    <t>IBERDROLA CLIENTES SAU</t>
  </si>
  <si>
    <t>A95758389</t>
  </si>
  <si>
    <t>Servicio de ayuda a domicilio</t>
  </si>
  <si>
    <t>17 ene 2024</t>
  </si>
  <si>
    <t>SERGESA ASISTE, S.A.</t>
  </si>
  <si>
    <t>A84895580</t>
  </si>
  <si>
    <t>Contrato Basado en el Acuerdo Marco para la prestación del servicio de asistencia técnica y colaboración para la gestión, recaudación voluntaria y ejecutiva de las multas de tráfico y otras sanciones de carácter no tributario ni urbanístico a residentes en España a través de la Central de Contratación de la FEMP</t>
  </si>
  <si>
    <t>4 ene 2024</t>
  </si>
  <si>
    <t>UTE VIALINE GESTION S.L.U.-ITM INSTALACIONES Y MANTENIMIENTO DE TELECOMUNICACIONES S.L.U.</t>
  </si>
  <si>
    <t>B39761788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</si>
</sst>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0"/>
      <color rgb="FF000000"/>
      <name val="Arial"/>
      <scheme val="minor"/>
    </font>
    <font>
      <sz val="10"/>
      <color theme="1"/>
      <name val="Arial"/>
      <family val="2"/>
      <scheme val="minor"/>
    </font>
    <font>
      <u/>
      <sz val="10"/>
      <color rgb="FF0000FF"/>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4">
    <xf numFmtId="0" fontId="0" fillId="0" borderId="0" xfId="0"/>
    <xf numFmtId="0" fontId="1" fillId="0" borderId="0" xfId="0" applyFont="1"/>
    <xf numFmtId="0" fontId="2" fillId="0" borderId="0" xfId="0" applyFont="1"/>
    <xf numFmtId="0" fontId="1" fillId="0" borderId="0" xfId="0" quotePrefix="1"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368768</xdr:colOff>
      <xdr:row>0</xdr:row>
      <xdr:rowOff>2495678</xdr:rowOff>
    </xdr:to>
    <xdr:pic>
      <xdr:nvPicPr>
        <xdr:cNvPr id="2" name="Imagen 1">
          <a:extLst>
            <a:ext uri="{FF2B5EF4-FFF2-40B4-BE49-F238E27FC236}">
              <a16:creationId xmlns:a16="http://schemas.microsoft.com/office/drawing/2014/main" id="{459FFF7D-9D2D-3256-F226-170F977B892B}"/>
            </a:ext>
          </a:extLst>
        </xdr:cNvPr>
        <xdr:cNvPicPr>
          <a:picLocks noChangeAspect="1"/>
        </xdr:cNvPicPr>
      </xdr:nvPicPr>
      <xdr:blipFill>
        <a:blip xmlns:r="http://schemas.openxmlformats.org/officeDocument/2006/relationships" r:embed="rId1"/>
        <a:stretch>
          <a:fillRect/>
        </a:stretch>
      </xdr:blipFill>
      <xdr:spPr>
        <a:xfrm>
          <a:off x="0" y="0"/>
          <a:ext cx="9106368" cy="2495678"/>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O18"/>
  <sheetViews>
    <sheetView tabSelected="1" workbookViewId="0">
      <selection activeCell="A2" sqref="A2:XFD2"/>
    </sheetView>
  </sheetViews>
  <sheetFormatPr baseColWidth="10" defaultColWidth="12.6328125" defaultRowHeight="15.75" customHeight="1" x14ac:dyDescent="0.25"/>
  <cols>
    <col min="1" max="1" width="33.1796875" customWidth="1"/>
    <col min="3" max="3" width="7.08984375" customWidth="1"/>
    <col min="4" max="4" width="21.6328125" customWidth="1"/>
  </cols>
  <sheetData>
    <row r="1" spans="1:15" ht="199.5" customHeight="1" x14ac:dyDescent="0.25"/>
    <row r="2" spans="1:15" ht="15.75" customHeight="1" x14ac:dyDescent="0.25">
      <c r="A2" s="1" t="s">
        <v>0</v>
      </c>
      <c r="B2" s="1" t="s">
        <v>1</v>
      </c>
      <c r="C2" s="1" t="s">
        <v>2</v>
      </c>
      <c r="D2" s="1" t="s">
        <v>3</v>
      </c>
      <c r="E2" s="1" t="s">
        <v>4</v>
      </c>
      <c r="F2" s="1" t="s">
        <v>5</v>
      </c>
      <c r="G2" s="1" t="s">
        <v>6</v>
      </c>
      <c r="H2" s="1" t="s">
        <v>7</v>
      </c>
      <c r="I2" s="1" t="s">
        <v>8</v>
      </c>
      <c r="J2" s="1" t="s">
        <v>9</v>
      </c>
      <c r="K2" s="1" t="s">
        <v>10</v>
      </c>
      <c r="L2" s="1" t="s">
        <v>11</v>
      </c>
      <c r="M2" s="1" t="s">
        <v>12</v>
      </c>
      <c r="N2" s="1" t="s">
        <v>13</v>
      </c>
      <c r="O2" s="1" t="s">
        <v>14</v>
      </c>
    </row>
    <row r="3" spans="1:15" ht="15.75" customHeight="1" x14ac:dyDescent="0.25">
      <c r="A3" s="1" t="s">
        <v>15</v>
      </c>
      <c r="B3" s="2" t="str">
        <f>HYPERLINK("https://contrataciondelestado.es/wps/poc?uri=deeplink:detalle_licitacion&amp;idEvl=mzLwsCuFHO2OUi78BmzhOQ%3D%3D", "19/24")</f>
        <v>19/24</v>
      </c>
      <c r="C3" s="3" t="s">
        <v>16</v>
      </c>
      <c r="D3" s="1" t="s">
        <v>17</v>
      </c>
      <c r="E3" s="1" t="s">
        <v>18</v>
      </c>
      <c r="F3" s="1" t="s">
        <v>19</v>
      </c>
      <c r="G3" s="1" t="s">
        <v>20</v>
      </c>
      <c r="H3" s="1" t="s">
        <v>21</v>
      </c>
      <c r="I3" s="1">
        <v>69366.509999999995</v>
      </c>
      <c r="J3" s="3" t="s">
        <v>22</v>
      </c>
      <c r="K3" s="1">
        <v>42950.86</v>
      </c>
      <c r="L3" s="1" t="s">
        <v>23</v>
      </c>
      <c r="M3" s="1" t="s">
        <v>24</v>
      </c>
      <c r="N3" s="1" t="s">
        <v>13</v>
      </c>
      <c r="O3" s="1" t="s">
        <v>25</v>
      </c>
    </row>
    <row r="4" spans="1:15" ht="15.75" customHeight="1" x14ac:dyDescent="0.25">
      <c r="A4" s="1" t="s">
        <v>15</v>
      </c>
      <c r="B4" s="2" t="str">
        <f>HYPERLINK("https://contrataciondelestado.es/wps/poc?uri=deeplink:detalle_licitacion&amp;idEvl=510hB0nPQvvI8aL3PRS10Q%3D%3D", "64/24")</f>
        <v>64/24</v>
      </c>
      <c r="C4" s="1" t="s">
        <v>26</v>
      </c>
      <c r="D4" s="1" t="s">
        <v>27</v>
      </c>
      <c r="E4" s="1" t="s">
        <v>28</v>
      </c>
      <c r="F4" s="1" t="s">
        <v>29</v>
      </c>
      <c r="G4" s="1" t="s">
        <v>30</v>
      </c>
      <c r="H4" s="1" t="s">
        <v>21</v>
      </c>
      <c r="I4" s="1">
        <v>27000</v>
      </c>
      <c r="J4" s="3" t="s">
        <v>31</v>
      </c>
      <c r="K4" s="1">
        <v>27000</v>
      </c>
      <c r="L4" s="1" t="s">
        <v>32</v>
      </c>
      <c r="M4" s="1" t="s">
        <v>33</v>
      </c>
      <c r="N4" s="1" t="s">
        <v>34</v>
      </c>
      <c r="O4" s="1" t="s">
        <v>35</v>
      </c>
    </row>
    <row r="5" spans="1:15" ht="15.75" customHeight="1" x14ac:dyDescent="0.25">
      <c r="A5" s="1" t="s">
        <v>15</v>
      </c>
      <c r="B5" s="2" t="str">
        <f>HYPERLINK("https://contrataciondelestado.es/wps/poc?uri=deeplink:detalle_licitacion&amp;idEvl=JlBqwQ8vmBSP%2Bo96UAV7cQ%3D%3D", "63/24")</f>
        <v>63/24</v>
      </c>
      <c r="C5" s="1" t="s">
        <v>26</v>
      </c>
      <c r="D5" s="1" t="s">
        <v>36</v>
      </c>
      <c r="E5" s="1" t="s">
        <v>37</v>
      </c>
      <c r="F5" s="1" t="s">
        <v>38</v>
      </c>
      <c r="G5" s="1" t="s">
        <v>39</v>
      </c>
      <c r="H5" s="1" t="s">
        <v>21</v>
      </c>
      <c r="I5" s="1">
        <v>49140.17</v>
      </c>
      <c r="J5" s="3" t="s">
        <v>40</v>
      </c>
      <c r="K5" s="1">
        <v>42070.6</v>
      </c>
      <c r="L5" s="1" t="s">
        <v>41</v>
      </c>
      <c r="M5" s="1" t="s">
        <v>42</v>
      </c>
      <c r="N5" s="1" t="s">
        <v>34</v>
      </c>
      <c r="O5" s="1" t="s">
        <v>35</v>
      </c>
    </row>
    <row r="6" spans="1:15" ht="15.75" customHeight="1" x14ac:dyDescent="0.25">
      <c r="A6" s="1" t="s">
        <v>15</v>
      </c>
      <c r="B6" s="2" t="str">
        <f>HYPERLINK("https://contrataciondelestado.es/wps/poc?uri=deeplink:detalle_licitacion&amp;idEvl=fF554aRSgqFt5r0ngvMetA%3D%3D", "62/24")</f>
        <v>62/24</v>
      </c>
      <c r="C6" s="1" t="s">
        <v>26</v>
      </c>
      <c r="D6" s="1" t="s">
        <v>43</v>
      </c>
      <c r="E6" s="1" t="s">
        <v>37</v>
      </c>
      <c r="F6" s="1" t="s">
        <v>19</v>
      </c>
      <c r="G6" s="1" t="s">
        <v>39</v>
      </c>
      <c r="H6" s="1" t="s">
        <v>21</v>
      </c>
      <c r="I6" s="1">
        <v>48396.13</v>
      </c>
      <c r="J6" s="3" t="s">
        <v>40</v>
      </c>
      <c r="K6" s="1">
        <v>36542</v>
      </c>
      <c r="L6" s="1" t="s">
        <v>44</v>
      </c>
      <c r="M6" s="1" t="s">
        <v>45</v>
      </c>
      <c r="N6" s="1" t="s">
        <v>13</v>
      </c>
      <c r="O6" s="1" t="s">
        <v>35</v>
      </c>
    </row>
    <row r="7" spans="1:15" ht="15.75" customHeight="1" x14ac:dyDescent="0.25">
      <c r="A7" s="1" t="s">
        <v>15</v>
      </c>
      <c r="B7" s="2" t="str">
        <f>HYPERLINK("https://contrataciondelestado.es/wps/poc?uri=deeplink:detalle_licitacion&amp;idEvl=f%2FJEpfIITNUeC9GJQOEBkQ%3D%3D", "46/24")</f>
        <v>46/24</v>
      </c>
      <c r="C7" s="1" t="s">
        <v>26</v>
      </c>
      <c r="D7" s="1" t="s">
        <v>46</v>
      </c>
      <c r="E7" s="1" t="s">
        <v>28</v>
      </c>
      <c r="F7" s="1" t="s">
        <v>19</v>
      </c>
      <c r="G7" s="1" t="s">
        <v>39</v>
      </c>
      <c r="H7" s="1" t="s">
        <v>21</v>
      </c>
      <c r="I7" s="1">
        <v>75020</v>
      </c>
      <c r="J7" s="3" t="s">
        <v>40</v>
      </c>
      <c r="K7" s="1">
        <v>75020</v>
      </c>
      <c r="L7" s="1" t="s">
        <v>47</v>
      </c>
      <c r="M7" s="1" t="s">
        <v>48</v>
      </c>
      <c r="N7" s="1" t="s">
        <v>13</v>
      </c>
      <c r="O7" s="1" t="s">
        <v>35</v>
      </c>
    </row>
    <row r="8" spans="1:15" ht="15.75" customHeight="1" x14ac:dyDescent="0.25">
      <c r="A8" s="1" t="s">
        <v>15</v>
      </c>
      <c r="B8" s="2" t="str">
        <f>HYPERLINK("https://contrataciondelestado.es/wps/poc?uri=deeplink:detalle_licitacion&amp;idEvl=zCy%2BJ2hL4mE%2FbjW6njtWLw%3D%3D", "48/24")</f>
        <v>48/24</v>
      </c>
      <c r="C8" s="1" t="s">
        <v>26</v>
      </c>
      <c r="D8" s="1" t="s">
        <v>49</v>
      </c>
      <c r="E8" s="1" t="s">
        <v>28</v>
      </c>
      <c r="F8" s="1" t="s">
        <v>29</v>
      </c>
      <c r="G8" s="1" t="s">
        <v>39</v>
      </c>
      <c r="H8" s="1" t="s">
        <v>21</v>
      </c>
      <c r="I8" s="1">
        <v>135520</v>
      </c>
      <c r="J8" s="3" t="s">
        <v>50</v>
      </c>
      <c r="K8" s="1">
        <v>135520</v>
      </c>
      <c r="L8" s="1" t="s">
        <v>51</v>
      </c>
      <c r="M8" s="1" t="s">
        <v>52</v>
      </c>
      <c r="N8" s="1" t="s">
        <v>13</v>
      </c>
      <c r="O8" s="1" t="s">
        <v>35</v>
      </c>
    </row>
    <row r="9" spans="1:15" ht="15.75" customHeight="1" x14ac:dyDescent="0.25">
      <c r="A9" s="1" t="s">
        <v>15</v>
      </c>
      <c r="B9" s="2" t="str">
        <f t="shared" ref="B9:B12" si="0">HYPERLINK("https://contrataciondelestado.es/wps/poc?uri=deeplink:detalle_licitacion&amp;idEvl=Yfq5mwTTVLPi0Kd8%2Brcp6w%3D%3D", "38/23")</f>
        <v>38/23</v>
      </c>
      <c r="C9" s="3" t="s">
        <v>53</v>
      </c>
      <c r="D9" s="1" t="s">
        <v>54</v>
      </c>
      <c r="E9" s="1" t="s">
        <v>18</v>
      </c>
      <c r="F9" s="1" t="s">
        <v>38</v>
      </c>
      <c r="G9" s="1" t="s">
        <v>55</v>
      </c>
      <c r="H9" s="1" t="s">
        <v>21</v>
      </c>
      <c r="I9" s="1">
        <v>1353046.2</v>
      </c>
      <c r="J9" s="3" t="s">
        <v>56</v>
      </c>
      <c r="K9" s="1">
        <v>31003.83</v>
      </c>
      <c r="L9" s="1" t="s">
        <v>57</v>
      </c>
      <c r="M9" s="1" t="s">
        <v>58</v>
      </c>
      <c r="N9" s="1" t="s">
        <v>34</v>
      </c>
      <c r="O9" s="1" t="s">
        <v>59</v>
      </c>
    </row>
    <row r="10" spans="1:15" ht="15.75" customHeight="1" x14ac:dyDescent="0.25">
      <c r="A10" s="1" t="s">
        <v>15</v>
      </c>
      <c r="B10" s="2" t="str">
        <f t="shared" si="0"/>
        <v>38/23</v>
      </c>
      <c r="C10" s="3" t="s">
        <v>16</v>
      </c>
      <c r="D10" s="1" t="s">
        <v>54</v>
      </c>
      <c r="E10" s="1" t="s">
        <v>18</v>
      </c>
      <c r="F10" s="1" t="s">
        <v>38</v>
      </c>
      <c r="G10" s="1" t="s">
        <v>55</v>
      </c>
      <c r="H10" s="1" t="s">
        <v>21</v>
      </c>
      <c r="I10" s="1">
        <v>1353046.2</v>
      </c>
      <c r="J10" s="3" t="s">
        <v>56</v>
      </c>
      <c r="K10" s="1">
        <v>259773.69</v>
      </c>
      <c r="L10" s="1" t="s">
        <v>60</v>
      </c>
      <c r="M10" s="1" t="s">
        <v>61</v>
      </c>
      <c r="N10" s="1" t="s">
        <v>34</v>
      </c>
      <c r="O10" s="1" t="s">
        <v>62</v>
      </c>
    </row>
    <row r="11" spans="1:15" ht="15.75" customHeight="1" x14ac:dyDescent="0.25">
      <c r="A11" s="1" t="s">
        <v>15</v>
      </c>
      <c r="B11" s="2" t="str">
        <f t="shared" si="0"/>
        <v>38/23</v>
      </c>
      <c r="C11" s="3" t="s">
        <v>63</v>
      </c>
      <c r="D11" s="1" t="s">
        <v>54</v>
      </c>
      <c r="E11" s="1" t="s">
        <v>18</v>
      </c>
      <c r="F11" s="1" t="s">
        <v>38</v>
      </c>
      <c r="G11" s="1" t="s">
        <v>55</v>
      </c>
      <c r="H11" s="1" t="s">
        <v>21</v>
      </c>
      <c r="I11" s="1">
        <v>1353046.2</v>
      </c>
      <c r="J11" s="3" t="s">
        <v>56</v>
      </c>
      <c r="K11" s="1">
        <v>18876</v>
      </c>
      <c r="L11" s="1" t="s">
        <v>64</v>
      </c>
      <c r="M11" s="1" t="s">
        <v>65</v>
      </c>
      <c r="N11" s="1" t="s">
        <v>34</v>
      </c>
      <c r="O11" s="1" t="s">
        <v>66</v>
      </c>
    </row>
    <row r="12" spans="1:15" ht="15.75" customHeight="1" x14ac:dyDescent="0.25">
      <c r="A12" s="1" t="s">
        <v>15</v>
      </c>
      <c r="B12" s="2" t="str">
        <f t="shared" si="0"/>
        <v>38/23</v>
      </c>
      <c r="C12" s="3" t="s">
        <v>67</v>
      </c>
      <c r="D12" s="1" t="s">
        <v>54</v>
      </c>
      <c r="E12" s="1" t="s">
        <v>18</v>
      </c>
      <c r="F12" s="1" t="s">
        <v>38</v>
      </c>
      <c r="G12" s="1" t="s">
        <v>55</v>
      </c>
      <c r="H12" s="1" t="s">
        <v>21</v>
      </c>
      <c r="I12" s="1">
        <v>1353046.2</v>
      </c>
      <c r="J12" s="3" t="s">
        <v>56</v>
      </c>
      <c r="K12" s="1">
        <v>21054</v>
      </c>
      <c r="L12" s="1" t="s">
        <v>64</v>
      </c>
      <c r="M12" s="1" t="s">
        <v>65</v>
      </c>
      <c r="N12" s="1" t="s">
        <v>34</v>
      </c>
      <c r="O12" s="1" t="s">
        <v>68</v>
      </c>
    </row>
    <row r="13" spans="1:15" ht="15.75" customHeight="1" x14ac:dyDescent="0.25">
      <c r="A13" s="1" t="s">
        <v>15</v>
      </c>
      <c r="B13" s="2" t="str">
        <f>HYPERLINK("https://contrataciondelestado.es/wps/poc?uri=deeplink:detalle_licitacion&amp;idEvl=kj7PrqYgFUMkJPJS%2BPS9vg%3D%3D", "67/23")</f>
        <v>67/23</v>
      </c>
      <c r="C13" s="1" t="s">
        <v>26</v>
      </c>
      <c r="D13" s="1" t="s">
        <v>69</v>
      </c>
      <c r="E13" s="1" t="s">
        <v>18</v>
      </c>
      <c r="F13" s="1" t="s">
        <v>19</v>
      </c>
      <c r="G13" s="1" t="s">
        <v>70</v>
      </c>
      <c r="H13" s="1" t="s">
        <v>21</v>
      </c>
      <c r="I13" s="1">
        <v>187673.14</v>
      </c>
      <c r="J13" s="3" t="s">
        <v>71</v>
      </c>
      <c r="K13" s="1">
        <v>39392.589999999997</v>
      </c>
      <c r="L13" s="1" t="s">
        <v>72</v>
      </c>
      <c r="M13" s="1" t="s">
        <v>73</v>
      </c>
      <c r="N13" s="1" t="s">
        <v>13</v>
      </c>
      <c r="O13" s="1" t="s">
        <v>35</v>
      </c>
    </row>
    <row r="14" spans="1:15" ht="15.75" customHeight="1" x14ac:dyDescent="0.25">
      <c r="A14" s="1" t="s">
        <v>15</v>
      </c>
      <c r="B14" s="2" t="str">
        <f>HYPERLINK("https://contrataciondelestado.es/wps/poc?uri=deeplink:detalle_licitacion&amp;idEvl=ykXwc5PqzMJ6nTs9LZ9RhQ%3D%3D", "65/23")</f>
        <v>65/23</v>
      </c>
      <c r="C14" s="1" t="s">
        <v>26</v>
      </c>
      <c r="D14" s="1" t="s">
        <v>74</v>
      </c>
      <c r="E14" s="1" t="s">
        <v>37</v>
      </c>
      <c r="F14" s="1" t="s">
        <v>19</v>
      </c>
      <c r="G14" s="1" t="s">
        <v>75</v>
      </c>
      <c r="H14" s="1" t="s">
        <v>21</v>
      </c>
      <c r="I14" s="1">
        <v>38561.67</v>
      </c>
      <c r="J14" s="3" t="s">
        <v>76</v>
      </c>
      <c r="K14" s="1">
        <v>16698</v>
      </c>
      <c r="L14" s="1" t="s">
        <v>77</v>
      </c>
      <c r="M14" s="1" t="s">
        <v>78</v>
      </c>
      <c r="N14" s="1" t="s">
        <v>13</v>
      </c>
      <c r="O14" s="1" t="s">
        <v>35</v>
      </c>
    </row>
    <row r="15" spans="1:15" ht="15.75" customHeight="1" x14ac:dyDescent="0.25">
      <c r="A15" s="1" t="s">
        <v>79</v>
      </c>
      <c r="B15" s="2" t="str">
        <f>HYPERLINK("https://contrataciondelestado.es/wps/poc?uri=deeplink:detalle_licitacion&amp;idEvl=C4OrU91vfII7%2B9FIQYNjeQ%3D%3D", "11/24")</f>
        <v>11/24</v>
      </c>
      <c r="C15" s="1" t="s">
        <v>26</v>
      </c>
      <c r="D15" s="1" t="s">
        <v>80</v>
      </c>
      <c r="E15" s="1" t="s">
        <v>18</v>
      </c>
      <c r="F15" s="1" t="s">
        <v>19</v>
      </c>
      <c r="G15" s="1" t="s">
        <v>81</v>
      </c>
      <c r="H15" s="1" t="s">
        <v>21</v>
      </c>
      <c r="I15" s="1">
        <v>8821750</v>
      </c>
      <c r="J15" s="3" t="s">
        <v>82</v>
      </c>
      <c r="K15" s="1">
        <v>8821750</v>
      </c>
      <c r="L15" s="1" t="s">
        <v>83</v>
      </c>
      <c r="M15" s="1" t="s">
        <v>84</v>
      </c>
      <c r="N15" s="1" t="s">
        <v>34</v>
      </c>
      <c r="O15" s="1" t="s">
        <v>35</v>
      </c>
    </row>
    <row r="16" spans="1:15" ht="15.75" customHeight="1" x14ac:dyDescent="0.25">
      <c r="A16" s="1" t="s">
        <v>15</v>
      </c>
      <c r="B16" s="2" t="str">
        <f>HYPERLINK("https://contrataciondelestado.es/wps/poc?uri=deeplink:detalle_licitacion&amp;idEvl=qSBlNTKok7FVYjgxA4nMUw%3D%3D", "4/2024")</f>
        <v>4/2024</v>
      </c>
      <c r="C16" s="1" t="s">
        <v>26</v>
      </c>
      <c r="D16" s="1" t="s">
        <v>85</v>
      </c>
      <c r="E16" s="1" t="s">
        <v>86</v>
      </c>
      <c r="F16" s="1" t="s">
        <v>38</v>
      </c>
      <c r="G16" s="1" t="s">
        <v>87</v>
      </c>
      <c r="H16" s="1" t="s">
        <v>88</v>
      </c>
      <c r="I16" s="1">
        <v>1459383.56</v>
      </c>
      <c r="J16" s="3" t="s">
        <v>89</v>
      </c>
      <c r="K16" s="1">
        <v>1089377.22</v>
      </c>
      <c r="L16" s="1" t="s">
        <v>90</v>
      </c>
      <c r="M16" s="1" t="s">
        <v>91</v>
      </c>
      <c r="N16" s="1" t="s">
        <v>34</v>
      </c>
      <c r="O16" s="1" t="s">
        <v>35</v>
      </c>
    </row>
    <row r="17" spans="1:15" ht="15.75" customHeight="1" x14ac:dyDescent="0.25">
      <c r="A17" s="1" t="s">
        <v>15</v>
      </c>
      <c r="B17" s="2" t="str">
        <f>HYPERLINK("https://contrataciondelestado.es/wps/poc?uri=deeplink:detalle_licitacion&amp;idEvl=3OzX%2F8lCrF7mnwcj%2BxbdTg%3D%3D", "52/23")</f>
        <v>52/23</v>
      </c>
      <c r="C17" s="1" t="s">
        <v>26</v>
      </c>
      <c r="D17" s="1" t="s">
        <v>92</v>
      </c>
      <c r="E17" s="1" t="s">
        <v>18</v>
      </c>
      <c r="F17" s="1" t="s">
        <v>19</v>
      </c>
      <c r="G17" s="1" t="s">
        <v>20</v>
      </c>
      <c r="H17" s="1" t="s">
        <v>21</v>
      </c>
      <c r="I17" s="1">
        <v>194376</v>
      </c>
      <c r="J17" s="3" t="s">
        <v>93</v>
      </c>
      <c r="K17" s="1">
        <v>16.64</v>
      </c>
      <c r="L17" s="1" t="s">
        <v>94</v>
      </c>
      <c r="M17" s="1" t="s">
        <v>95</v>
      </c>
      <c r="N17" s="1" t="s">
        <v>34</v>
      </c>
      <c r="O17" s="1" t="s">
        <v>35</v>
      </c>
    </row>
    <row r="18" spans="1:15" ht="15.75" customHeight="1" x14ac:dyDescent="0.25">
      <c r="A18" s="1" t="s">
        <v>15</v>
      </c>
      <c r="B18" s="2" t="str">
        <f>HYPERLINK("https://contrataciondelestado.es/wps/poc?uri=deeplink:detalle_licitacion&amp;idEvl=pKZpTLwa%2FR0zjChw4z%2FXvw%3D%3D", "74/23")</f>
        <v>74/23</v>
      </c>
      <c r="C18" s="1" t="s">
        <v>26</v>
      </c>
      <c r="D18" s="1" t="s">
        <v>96</v>
      </c>
      <c r="E18" s="1" t="s">
        <v>86</v>
      </c>
      <c r="F18" s="1" t="s">
        <v>19</v>
      </c>
      <c r="G18" s="1" t="s">
        <v>87</v>
      </c>
      <c r="H18" s="1" t="s">
        <v>88</v>
      </c>
      <c r="I18" s="1">
        <v>36328.639999999999</v>
      </c>
      <c r="J18" s="3" t="s">
        <v>97</v>
      </c>
      <c r="K18" s="1">
        <v>36328.639999999999</v>
      </c>
      <c r="L18" s="1" t="s">
        <v>98</v>
      </c>
      <c r="M18" s="1" t="s">
        <v>99</v>
      </c>
      <c r="N18" s="1" t="s">
        <v>34</v>
      </c>
      <c r="O18" s="1" t="s">
        <v>35</v>
      </c>
    </row>
  </sheetData>
  <autoFilter ref="A2:O2" xr:uid="{00000000-0001-0000-0000-000000000000}"/>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com-pacto soluciones y proyectos s.l. Proyecto CSP</cp:lastModifiedBy>
  <dcterms:created xsi:type="dcterms:W3CDTF">2025-01-15T09:16:04Z</dcterms:created>
  <dcterms:modified xsi:type="dcterms:W3CDTF">2025-01-15T09:16:04Z</dcterms:modified>
</cp:coreProperties>
</file>